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ocuments\DocumentStore\Acquiris Members All\Certificates\"/>
    </mc:Choice>
  </mc:AlternateContent>
  <xr:revisionPtr revIDLastSave="0" documentId="8_{26F82C95-EB19-4148-A0C2-055D813FD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quiris" sheetId="2" r:id="rId1"/>
  </sheets>
  <definedNames>
    <definedName name="_xlnm._FilterDatabase" localSheetId="0" hidden="1">Acquiris!$A$1:$G$52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3" i="2"/>
  <c r="G42" i="2"/>
  <c r="G41" i="2"/>
  <c r="G40" i="2"/>
  <c r="G39" i="2"/>
  <c r="G38" i="2"/>
  <c r="G37" i="2"/>
</calcChain>
</file>

<file path=xl/sharedStrings.xml><?xml version="1.0" encoding="utf-8"?>
<sst xmlns="http://schemas.openxmlformats.org/spreadsheetml/2006/main" count="395" uniqueCount="217">
  <si>
    <t>Vendor</t>
  </si>
  <si>
    <t>Certification
Code</t>
  </si>
  <si>
    <t>Terminal Name
Tag DF05</t>
  </si>
  <si>
    <t>C-TAP
Spec</t>
  </si>
  <si>
    <t>Certified Services
Tag DFFF10</t>
  </si>
  <si>
    <t>Expiry
Date (1)</t>
  </si>
  <si>
    <t>Certification
Document</t>
  </si>
  <si>
    <t>Viva Wallet</t>
  </si>
  <si>
    <t>00002279</t>
  </si>
  <si>
    <t>PAX A910-CVW</t>
  </si>
  <si>
    <t>Connector800000000800</t>
  </si>
  <si>
    <t xml:space="preserve"> </t>
  </si>
  <si>
    <t>Worldline</t>
  </si>
  <si>
    <t>00002278</t>
  </si>
  <si>
    <t>VALINA</t>
  </si>
  <si>
    <t>BCC90001AC30</t>
  </si>
  <si>
    <t>00002277</t>
  </si>
  <si>
    <t>Yoneo</t>
  </si>
  <si>
    <t>B4C100008C70</t>
  </si>
  <si>
    <t>00002276</t>
  </si>
  <si>
    <t>YOMOVA Desktop</t>
  </si>
  <si>
    <t>FCFD00D1BFB0</t>
  </si>
  <si>
    <t>00002275</t>
  </si>
  <si>
    <t>Yoximo</t>
  </si>
  <si>
    <t>00002274</t>
  </si>
  <si>
    <t>Yomani XR/ML</t>
  </si>
  <si>
    <t>00002273</t>
  </si>
  <si>
    <t>YUMI PILOT</t>
  </si>
  <si>
    <t>FCF900F1BEB0</t>
  </si>
  <si>
    <t>00002269</t>
  </si>
  <si>
    <t>B80900202C30</t>
  </si>
  <si>
    <t>00002268</t>
  </si>
  <si>
    <t>800100000C70</t>
  </si>
  <si>
    <t>00002267</t>
  </si>
  <si>
    <t>FCF900F1BFB0</t>
  </si>
  <si>
    <t>00002266</t>
  </si>
  <si>
    <t>00002265</t>
  </si>
  <si>
    <t>CCV</t>
  </si>
  <si>
    <t>00002264</t>
  </si>
  <si>
    <t>VX680</t>
  </si>
  <si>
    <t>FCFD00A1BC20</t>
  </si>
  <si>
    <t>00002263</t>
  </si>
  <si>
    <t>VX820 [Attended]</t>
  </si>
  <si>
    <t>00002262</t>
  </si>
  <si>
    <t>VX820 [UnAttended]</t>
  </si>
  <si>
    <t>80080021AC20</t>
  </si>
  <si>
    <t>00002261</t>
  </si>
  <si>
    <t>VX520-VX820</t>
  </si>
  <si>
    <t>FCFD00A1BC00</t>
  </si>
  <si>
    <t>00002260</t>
  </si>
  <si>
    <t>VX520</t>
  </si>
  <si>
    <t>00002259</t>
  </si>
  <si>
    <t>V400M</t>
  </si>
  <si>
    <t>00002258</t>
  </si>
  <si>
    <t>V400C</t>
  </si>
  <si>
    <t>00002257</t>
  </si>
  <si>
    <t>P400 [UnAttended]</t>
  </si>
  <si>
    <t>00002256</t>
  </si>
  <si>
    <t>P400 [Attended]</t>
  </si>
  <si>
    <t>00002255</t>
  </si>
  <si>
    <t>YONEO</t>
  </si>
  <si>
    <t>B00100000C30</t>
  </si>
  <si>
    <t>00002254</t>
  </si>
  <si>
    <t>A920</t>
  </si>
  <si>
    <t>FCFD00A19C20</t>
  </si>
  <si>
    <t>00002252</t>
  </si>
  <si>
    <t>A77</t>
  </si>
  <si>
    <t>Loyaltek</t>
  </si>
  <si>
    <t>00002249</t>
  </si>
  <si>
    <t>8A0900A02D00</t>
  </si>
  <si>
    <t>00002248</t>
  </si>
  <si>
    <t>00002247</t>
  </si>
  <si>
    <t>00002246</t>
  </si>
  <si>
    <t>00002245</t>
  </si>
  <si>
    <t>00002244</t>
  </si>
  <si>
    <t>Ingenico P4Y</t>
  </si>
  <si>
    <t>00002241</t>
  </si>
  <si>
    <t>NEW9220</t>
  </si>
  <si>
    <t>FCF800E07C00</t>
  </si>
  <si>
    <t>00002240</t>
  </si>
  <si>
    <t>00002239</t>
  </si>
  <si>
    <t>00002238</t>
  </si>
  <si>
    <t>00002237</t>
  </si>
  <si>
    <t>00002235</t>
  </si>
  <si>
    <t>YUMI</t>
  </si>
  <si>
    <t>00002234</t>
  </si>
  <si>
    <t>Ingeni_Link2500</t>
  </si>
  <si>
    <t>FECD00F1BC30</t>
  </si>
  <si>
    <t>00002233</t>
  </si>
  <si>
    <t>Ingeni_Move5000</t>
  </si>
  <si>
    <t>00002232</t>
  </si>
  <si>
    <t>Ingeni_Lane5000</t>
  </si>
  <si>
    <t>FECD00F1AC30</t>
  </si>
  <si>
    <t>00002231</t>
  </si>
  <si>
    <t>Ingeni_Desk5000</t>
  </si>
  <si>
    <t>00002229</t>
  </si>
  <si>
    <t>00002228</t>
  </si>
  <si>
    <t>00002219</t>
  </si>
  <si>
    <t>FCF900F1BF30</t>
  </si>
  <si>
    <t>00002218</t>
  </si>
  <si>
    <t>OPM-C60</t>
  </si>
  <si>
    <t>00002212</t>
  </si>
  <si>
    <t>NEW6210</t>
  </si>
  <si>
    <t>FCF800E17C00</t>
  </si>
  <si>
    <t>00002280</t>
  </si>
  <si>
    <t>00002285</t>
  </si>
  <si>
    <t>OPP-C60</t>
  </si>
  <si>
    <t>8A080001AD2C</t>
  </si>
  <si>
    <t>00002284</t>
  </si>
  <si>
    <t>880000008C60</t>
  </si>
  <si>
    <t>2285 OPP-C60</t>
  </si>
  <si>
    <t>Ingenico</t>
  </si>
  <si>
    <t>00002270</t>
  </si>
  <si>
    <t>Ingeni_SELF2000</t>
  </si>
  <si>
    <t>BEC900008C30</t>
  </si>
  <si>
    <t>2270 Ingeni_SELF2000</t>
  </si>
  <si>
    <t>00002271</t>
  </si>
  <si>
    <t>Ingeni_SELF4000</t>
  </si>
  <si>
    <t>BEC90000AC30</t>
  </si>
  <si>
    <t>2271 Ingeni_SELF4000</t>
  </si>
  <si>
    <t>00002272</t>
  </si>
  <si>
    <t>Ingeni_SELF5000</t>
  </si>
  <si>
    <t>2272 Ingeni_SELF5000</t>
  </si>
  <si>
    <t>Q30</t>
  </si>
  <si>
    <t>2280 Q30</t>
  </si>
  <si>
    <t xml:space="preserve">CCV NL </t>
  </si>
  <si>
    <t>2284 OPM-C60</t>
  </si>
  <si>
    <t>CCV NL</t>
  </si>
  <si>
    <t>AWL</t>
  </si>
  <si>
    <t>00002286</t>
  </si>
  <si>
    <t>YOMANI XR</t>
  </si>
  <si>
    <t>FCFD00F0BFB0</t>
  </si>
  <si>
    <t>2286 YOMANI XR</t>
  </si>
  <si>
    <t>00002287</t>
  </si>
  <si>
    <t>YOXIMO</t>
  </si>
  <si>
    <t>2287 YOXIMO</t>
  </si>
  <si>
    <t>00002288</t>
  </si>
  <si>
    <t>YOMOVA</t>
  </si>
  <si>
    <t>2288 YOMOVA</t>
  </si>
  <si>
    <t>00002289</t>
  </si>
  <si>
    <t>YONEO /w XENTEO</t>
  </si>
  <si>
    <t>BCC500008C70</t>
  </si>
  <si>
    <t>2289 YONEO /w XENTEO</t>
  </si>
  <si>
    <t>00002290</t>
  </si>
  <si>
    <t>BCCD0030AC30</t>
  </si>
  <si>
    <t>2290 VALINA</t>
  </si>
  <si>
    <t>00002292</t>
  </si>
  <si>
    <t>Ingeni_Move3500</t>
  </si>
  <si>
    <t>FECD00D0BC30</t>
  </si>
  <si>
    <t>2292 Ingeni_Move3500</t>
  </si>
  <si>
    <t>00002296</t>
  </si>
  <si>
    <t>2296 A77</t>
  </si>
  <si>
    <t>00002297</t>
  </si>
  <si>
    <t>2297 A920</t>
  </si>
  <si>
    <t>00002298</t>
  </si>
  <si>
    <t>P400-A</t>
  </si>
  <si>
    <t>FCFD00A1AC20</t>
  </si>
  <si>
    <t>2298 P400-A</t>
  </si>
  <si>
    <t>00002299</t>
  </si>
  <si>
    <t>P400-U</t>
  </si>
  <si>
    <t>2299 P400-U</t>
  </si>
  <si>
    <t>00002300</t>
  </si>
  <si>
    <t>2300 V400C</t>
  </si>
  <si>
    <t>00002301</t>
  </si>
  <si>
    <t>2301 V400M</t>
  </si>
  <si>
    <t>00002302</t>
  </si>
  <si>
    <t>Vx520</t>
  </si>
  <si>
    <t>2302 Vx520</t>
  </si>
  <si>
    <t>00002303</t>
  </si>
  <si>
    <t>Vx520-Vx820</t>
  </si>
  <si>
    <t>FCFD00A1AC00</t>
  </si>
  <si>
    <t>2303 Vx520-Vx820</t>
  </si>
  <si>
    <t>00002304</t>
  </si>
  <si>
    <t>2304 VX680</t>
  </si>
  <si>
    <t>00002305</t>
  </si>
  <si>
    <t>VX820-A</t>
  </si>
  <si>
    <t>2305 VX820-A</t>
  </si>
  <si>
    <t>00002306</t>
  </si>
  <si>
    <t>VX820-U</t>
  </si>
  <si>
    <t>2306 VX820-U</t>
  </si>
  <si>
    <t>00002307</t>
  </si>
  <si>
    <t>2307 Ingeni_Desk5000</t>
  </si>
  <si>
    <t>00002308</t>
  </si>
  <si>
    <t>FECD00D0AC30</t>
  </si>
  <si>
    <t>2308 Ingeni_Lane5000</t>
  </si>
  <si>
    <t>00002309</t>
  </si>
  <si>
    <t>2309 Ingeni_Link2500</t>
  </si>
  <si>
    <t>00002310</t>
  </si>
  <si>
    <t>2310 Ingeni_Move3500</t>
  </si>
  <si>
    <t>00002311</t>
  </si>
  <si>
    <t>2311 Ingeni_Move5000</t>
  </si>
  <si>
    <t>00002312</t>
  </si>
  <si>
    <t>Ingeni_Self2000</t>
  </si>
  <si>
    <t>2312 Ingeni_Self2000</t>
  </si>
  <si>
    <t>00002313</t>
  </si>
  <si>
    <t>Ingeni_Self4000</t>
  </si>
  <si>
    <t>2313 Ingeni_Self4000</t>
  </si>
  <si>
    <t>00002314</t>
  </si>
  <si>
    <t>Ingeni_Self5000</t>
  </si>
  <si>
    <t>2314 Ingeni_Self5000</t>
  </si>
  <si>
    <t>00002315</t>
  </si>
  <si>
    <t>A35</t>
  </si>
  <si>
    <t>2315 A35</t>
  </si>
  <si>
    <t>Connector800000001800</t>
  </si>
  <si>
    <t>Nepting</t>
  </si>
  <si>
    <t>00002316</t>
  </si>
  <si>
    <t>NEPSA_A80</t>
  </si>
  <si>
    <t>2316 NEPSA_A80</t>
  </si>
  <si>
    <t>00002317</t>
  </si>
  <si>
    <t xml:space="preserve">NEPSA_A920PRO </t>
  </si>
  <si>
    <t xml:space="preserve">2317 NEPSA_A920PRO </t>
  </si>
  <si>
    <t>00002318</t>
  </si>
  <si>
    <t>Ingeni_Self7000+Self8000</t>
  </si>
  <si>
    <t>2318 Ingeni_Self7000+Self8000</t>
  </si>
  <si>
    <t>00002319</t>
  </si>
  <si>
    <t>NEPSA_Q25</t>
  </si>
  <si>
    <t>2319 NEPSA_Q25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</si>
</sst>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0" x14ac:knownFonts="1">
    <font>
      <sz val="10"/>
      <color rgb="FF000000"/>
      <name val="Arial"/>
    </font>
    <font>
      <b/>
      <sz val="8"/>
      <color rgb="FFFFFFFF"/>
      <name val="Calibri"/>
      <family val="2"/>
    </font>
    <font>
      <sz val="10"/>
      <name val="Arial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sz val="7"/>
      <color rgb="FF000000"/>
      <name val="Calibri Light"/>
      <family val="2"/>
    </font>
    <font>
      <sz val="10"/>
      <name val="Calibri Light"/>
      <family val="2"/>
    </font>
    <font>
      <u/>
      <sz val="8"/>
      <color rgb="FF0000FF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0" xfId="0" applyFont="1"/>
    <xf numFmtId="0" fontId="3" fillId="3" borderId="4" xfId="0" applyFont="1" applyFill="1" applyBorder="1"/>
    <xf numFmtId="0" fontId="4" fillId="3" borderId="4" xfId="0" applyFont="1" applyFill="1" applyBorder="1" applyAlignment="1">
      <alignment horizontal="right"/>
    </xf>
    <xf numFmtId="164" fontId="3" fillId="3" borderId="4" xfId="0" applyNumberFormat="1" applyFont="1" applyFill="1" applyBorder="1"/>
    <xf numFmtId="0" fontId="6" fillId="0" borderId="4" xfId="0" applyFont="1" applyBorder="1"/>
    <xf numFmtId="0" fontId="5" fillId="0" borderId="4" xfId="0" applyFont="1" applyBorder="1"/>
    <xf numFmtId="0" fontId="4" fillId="3" borderId="5" xfId="0" applyFont="1" applyFill="1" applyBorder="1" applyAlignment="1">
      <alignment horizontal="right"/>
    </xf>
    <xf numFmtId="164" fontId="3" fillId="3" borderId="5" xfId="0" applyNumberFormat="1" applyFont="1" applyFill="1" applyBorder="1"/>
    <xf numFmtId="0" fontId="4" fillId="3" borderId="4" xfId="0" applyFont="1" applyFill="1" applyBorder="1"/>
    <xf numFmtId="0" fontId="7" fillId="3" borderId="4" xfId="0" applyFont="1" applyFill="1" applyBorder="1"/>
    <xf numFmtId="164" fontId="8" fillId="3" borderId="4" xfId="0" applyNumberFormat="1" applyFont="1" applyFill="1" applyBorder="1"/>
    <xf numFmtId="0" fontId="9" fillId="3" borderId="4" xfId="0" applyFont="1" applyFill="1" applyBorder="1"/>
    <xf numFmtId="49" fontId="3" fillId="3" borderId="4" xfId="0" applyNumberFormat="1" applyFont="1" applyFill="1" applyBorder="1"/>
    <xf numFmtId="49" fontId="3" fillId="3" borderId="5" xfId="0" applyNumberFormat="1" applyFont="1" applyFill="1" applyBorder="1"/>
    <xf numFmtId="0" fontId="3" fillId="3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UwA4XMpLeOKkI4uBiYlR36EMQf-9A9t/view?usp=sharing" TargetMode="External"/><Relationship Id="rId18" Type="http://schemas.openxmlformats.org/officeDocument/2006/relationships/hyperlink" Target="https://drive.google.com/file/d/1jYEaPRAc0sF_7U_NQG6EgSwLkcyXjtlH/view?usp=sharing" TargetMode="External"/><Relationship Id="rId26" Type="http://schemas.openxmlformats.org/officeDocument/2006/relationships/hyperlink" Target="https://drive.google.com/file/d/135m5m2rlcQldUztTR0z05lYvzfRH6qqB/view?usp=sharing" TargetMode="External"/><Relationship Id="rId3" Type="http://schemas.openxmlformats.org/officeDocument/2006/relationships/hyperlink" Target="https://drive.google.com/file/d/1iUEwkFOTDiBbO68FA8JiJ_wLMWCb67MX/view?usp=sharing" TargetMode="External"/><Relationship Id="rId21" Type="http://schemas.openxmlformats.org/officeDocument/2006/relationships/hyperlink" Target="https://drive.google.com/file/d/1mB_YXCAHCmldlP9DufGyzOYHjLPH3K4C/view?usp=sharing" TargetMode="External"/><Relationship Id="rId34" Type="http://schemas.openxmlformats.org/officeDocument/2006/relationships/hyperlink" Target="https://drive.google.com/file/d/1Ro-SB69FvJ_fDNVTcopwDmIA3AxQBEWe/view?usp=sharing" TargetMode="External"/><Relationship Id="rId7" Type="http://schemas.openxmlformats.org/officeDocument/2006/relationships/hyperlink" Target="https://drive.google.com/file/d/1nUHDR4hVqhSq54ZFkAob1qrCiqmiaqEE/view?usp=sharing" TargetMode="External"/><Relationship Id="rId12" Type="http://schemas.openxmlformats.org/officeDocument/2006/relationships/hyperlink" Target="https://drive.google.com/file/d/1JeqZFEheXm80vTxPMIBDl-C9WAa2R80B/view?usp=sharing" TargetMode="External"/><Relationship Id="rId17" Type="http://schemas.openxmlformats.org/officeDocument/2006/relationships/hyperlink" Target="https://drive.google.com/file/d/1350sNTJXtRKsME1EyXRK9WHhQtz4SXxn/view?usp=sharing" TargetMode="External"/><Relationship Id="rId25" Type="http://schemas.openxmlformats.org/officeDocument/2006/relationships/hyperlink" Target="https://drive.google.com/file/d/1Ywhxf_OfTiHR0EfwariyT5Wwr2By-pau/view?usp=sharing" TargetMode="External"/><Relationship Id="rId33" Type="http://schemas.openxmlformats.org/officeDocument/2006/relationships/hyperlink" Target="https://drive.google.com/file/d/1tjyi3Ut0t5CXgIBFpx1fZoy6t330ZGMk/view?usp=sharing" TargetMode="External"/><Relationship Id="rId2" Type="http://schemas.openxmlformats.org/officeDocument/2006/relationships/hyperlink" Target="https://drive.google.com/file/d/1treoAfHd4R537cNgBwEmybdRHV136WqR/view?usp=sharing" TargetMode="External"/><Relationship Id="rId16" Type="http://schemas.openxmlformats.org/officeDocument/2006/relationships/hyperlink" Target="https://drive.google.com/file/d/1G5DJJW0NaZqXZ3Ywyc_xB8D3Ahic0dHF/view?usp=sharing" TargetMode="External"/><Relationship Id="rId20" Type="http://schemas.openxmlformats.org/officeDocument/2006/relationships/hyperlink" Target="https://drive.google.com/file/d/1od03IvTIvtNeZrQ3i0fomba454vZA_DD/view?usp=sharing" TargetMode="External"/><Relationship Id="rId29" Type="http://schemas.openxmlformats.org/officeDocument/2006/relationships/hyperlink" Target="https://drive.google.com/file/d/1BxCSFCahjXYjiTpvhzYWFBqS1SzAiOk9/view?usp=sharing" TargetMode="External"/><Relationship Id="rId1" Type="http://schemas.openxmlformats.org/officeDocument/2006/relationships/hyperlink" Target="https://drive.google.com/file/d/1Ab3hCxThQhRdgaxRkMbcm9vlfvtyPGMS/view?usp=sharing" TargetMode="External"/><Relationship Id="rId6" Type="http://schemas.openxmlformats.org/officeDocument/2006/relationships/hyperlink" Target="https://drive.google.com/file/d/15iQvSzBURhW70dnEqdFvfyjC-vazpI3E/view?usp=sharing" TargetMode="External"/><Relationship Id="rId11" Type="http://schemas.openxmlformats.org/officeDocument/2006/relationships/hyperlink" Target="https://drive.google.com/file/d/1a5ZBpGZJlbKvBcE4ebOk8qVTLj0b8fZo/view?usp=sharing" TargetMode="External"/><Relationship Id="rId24" Type="http://schemas.openxmlformats.org/officeDocument/2006/relationships/hyperlink" Target="https://drive.google.com/file/d/17cLi601OsPL5Ctx_djVdgqsHr_sIQr-H/view?usp=sharing" TargetMode="External"/><Relationship Id="rId32" Type="http://schemas.openxmlformats.org/officeDocument/2006/relationships/hyperlink" Target="https://drive.google.com/file/d/19scnB5uzCOb55EkzfA3e0B_AiRnNQFOH/view?usp=sharing" TargetMode="External"/><Relationship Id="rId5" Type="http://schemas.openxmlformats.org/officeDocument/2006/relationships/hyperlink" Target="https://drive.google.com/file/d/13ecjXMJECWbpO_ihMz2mAdpWmaJIBr-_/view?usp=sharing" TargetMode="External"/><Relationship Id="rId15" Type="http://schemas.openxmlformats.org/officeDocument/2006/relationships/hyperlink" Target="https://drive.google.com/file/d/1b3T-DN8BHG2MROyljz5RrAeJ3WqBiVx-/view?usp=sharing" TargetMode="External"/><Relationship Id="rId23" Type="http://schemas.openxmlformats.org/officeDocument/2006/relationships/hyperlink" Target="https://drive.google.com/file/d/1WnwG6bUrghUteIEeqX1Ti7NzZaF7cyI3/view?usp=sharing" TargetMode="External"/><Relationship Id="rId28" Type="http://schemas.openxmlformats.org/officeDocument/2006/relationships/hyperlink" Target="https://drive.google.com/file/d/1E9QNUtnNOfV01f-kfDEn4lmyZUIavaXI/view?usp=sharing" TargetMode="External"/><Relationship Id="rId36" Type="http://schemas.openxmlformats.org/officeDocument/2006/relationships/hyperlink" Target="https://drive.google.com/file/d/1IjbdG6_b0etgLeyUaF3zwcWKGppV8ZPb/view?usp=sharing" TargetMode="External"/><Relationship Id="rId10" Type="http://schemas.openxmlformats.org/officeDocument/2006/relationships/hyperlink" Target="https://drive.google.com/file/d/1hpL06MB1ac9saquYHy1zN_H3HEwr5e1S/view?usp=sharing" TargetMode="External"/><Relationship Id="rId19" Type="http://schemas.openxmlformats.org/officeDocument/2006/relationships/hyperlink" Target="https://drive.google.com/file/d/16uqKXHpOtJM2GxaMoeGh-E2iDhXmnojm/view?usp=sharing" TargetMode="External"/><Relationship Id="rId31" Type="http://schemas.openxmlformats.org/officeDocument/2006/relationships/hyperlink" Target="https://drive.google.com/file/d/1CoZvenm5qDfXe5LfoZ0K4te5BJnMsrHm/view?usp=sharing" TargetMode="External"/><Relationship Id="rId4" Type="http://schemas.openxmlformats.org/officeDocument/2006/relationships/hyperlink" Target="https://drive.google.com/file/d/11Lkb0GaiMaqGHB1dP77SyyWCmjs0lrTw/view?usp=sharing" TargetMode="External"/><Relationship Id="rId9" Type="http://schemas.openxmlformats.org/officeDocument/2006/relationships/hyperlink" Target="https://drive.google.com/file/d/1QO5_ShnQ-tSdJyQGikGgiPYJwr3t0pz5/view?usp=sharing" TargetMode="External"/><Relationship Id="rId14" Type="http://schemas.openxmlformats.org/officeDocument/2006/relationships/hyperlink" Target="https://drive.google.com/file/d/1FZ8zYkr31ayhPgi6uctZWPfhCzQkOBvm/view?usp=sharing" TargetMode="External"/><Relationship Id="rId22" Type="http://schemas.openxmlformats.org/officeDocument/2006/relationships/hyperlink" Target="https://drive.google.com/file/d/1rZub0KlTWyYOkLyZxE3Jud1CH68YOTZj/view?usp=sharing" TargetMode="External"/><Relationship Id="rId27" Type="http://schemas.openxmlformats.org/officeDocument/2006/relationships/hyperlink" Target="https://drive.google.com/file/d/1PBrM6VkZOAFHdqGakWw8PUOTn1836oHS/view?usp=sharing" TargetMode="External"/><Relationship Id="rId30" Type="http://schemas.openxmlformats.org/officeDocument/2006/relationships/hyperlink" Target="https://drive.google.com/file/d/146tvAzdCPQoEFOMg4mE7k432HrpGZutH/view?usp=sharing" TargetMode="External"/><Relationship Id="rId35" Type="http://schemas.openxmlformats.org/officeDocument/2006/relationships/hyperlink" Target="https://drive.google.com/file/d/1Ro-SB69FvJ_fDNVTcopwDmIA3AxQBEWe/view?usp=sharing" TargetMode="External"/><Relationship Id="rId8" Type="http://schemas.openxmlformats.org/officeDocument/2006/relationships/hyperlink" Target="https://drive.google.com/file/d/1kQW_Uhys5TJG27-NsafNKziYeZoBU_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7E9E-DF35-46E2-BFDC-246267B4F304}">
  <sheetPr>
    <outlinePr summaryBelow="0" summaryRight="0"/>
  </sheetPr>
  <dimension ref="A1:Z741"/>
  <sheetViews>
    <sheetView tabSelected="1" workbookViewId="0">
      <pane ySplit="1" topLeftCell="A3" activePane="bottomLeft" state="frozen"/>
      <selection pane="bottomLeft" activeCell="A3" sqref="A3"/>
    </sheetView>
  </sheetViews>
  <sheetFormatPr defaultColWidth="17.28515625" defaultRowHeight="15" customHeight="1" x14ac:dyDescent="0.2"/>
  <cols>
    <col min="1" max="1" width="11.140625" customWidth="1"/>
    <col min="2" max="2" width="9" customWidth="1"/>
    <col min="3" max="3" width="15" customWidth="1"/>
    <col min="4" max="4" width="5.140625" customWidth="1"/>
    <col min="5" max="5" width="18.5703125" bestFit="1" customWidth="1"/>
    <col min="6" max="6" width="8.7109375" bestFit="1" customWidth="1"/>
    <col min="7" max="7" width="18.28515625" customWidth="1"/>
    <col min="8" max="8" width="5" hidden="1" customWidth="1"/>
    <col min="9" max="9" width="3.140625" hidden="1" customWidth="1"/>
    <col min="10" max="10" width="2.85546875" hidden="1" customWidth="1"/>
    <col min="11" max="11" width="3" hidden="1" customWidth="1"/>
  </cols>
  <sheetData>
    <row r="1" spans="1:7" ht="30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0.2" customHeight="1" x14ac:dyDescent="0.2">
      <c r="A2" s="5"/>
      <c r="B2" s="16"/>
      <c r="C2" s="5"/>
      <c r="D2" s="6"/>
      <c r="E2" s="5"/>
      <c r="F2" s="7"/>
      <c r="G2" s="15"/>
    </row>
    <row r="3" spans="1:7" ht="9.75" customHeight="1" x14ac:dyDescent="0.2">
      <c r="A3" s="5"/>
      <c r="B3" s="16"/>
      <c r="C3" s="5"/>
      <c r="D3" s="6"/>
      <c r="E3" s="5"/>
      <c r="F3" s="7"/>
      <c r="G3" s="15"/>
    </row>
    <row r="4" spans="1:7" ht="9.75" customHeight="1" x14ac:dyDescent="0.2">
      <c r="A4" s="5" t="s">
        <v>204</v>
      </c>
      <c r="B4" s="16" t="s">
        <v>214</v>
      </c>
      <c r="C4" s="5" t="s">
        <v>215</v>
      </c>
      <c r="D4" s="6">
        <v>10.1</v>
      </c>
      <c r="E4" s="5" t="s">
        <v>10</v>
      </c>
      <c r="F4" s="7"/>
      <c r="G4" s="15" t="s">
        <v>216</v>
      </c>
    </row>
    <row r="5" spans="1:7" ht="9.75" customHeight="1" x14ac:dyDescent="0.2">
      <c r="A5" s="5" t="s">
        <v>111</v>
      </c>
      <c r="B5" s="16" t="s">
        <v>211</v>
      </c>
      <c r="C5" s="5" t="s">
        <v>212</v>
      </c>
      <c r="D5" s="6">
        <v>10.1</v>
      </c>
      <c r="E5" s="5" t="s">
        <v>118</v>
      </c>
      <c r="F5" s="7"/>
      <c r="G5" s="15" t="s">
        <v>213</v>
      </c>
    </row>
    <row r="6" spans="1:7" ht="9.75" customHeight="1" x14ac:dyDescent="0.2">
      <c r="A6" s="5" t="s">
        <v>204</v>
      </c>
      <c r="B6" s="16" t="s">
        <v>208</v>
      </c>
      <c r="C6" s="5" t="s">
        <v>209</v>
      </c>
      <c r="D6" s="6">
        <v>10.1</v>
      </c>
      <c r="E6" s="5" t="s">
        <v>203</v>
      </c>
      <c r="F6" s="7"/>
      <c r="G6" s="15" t="s">
        <v>210</v>
      </c>
    </row>
    <row r="7" spans="1:7" ht="9.75" customHeight="1" x14ac:dyDescent="0.2">
      <c r="A7" s="5" t="s">
        <v>204</v>
      </c>
      <c r="B7" s="16" t="s">
        <v>205</v>
      </c>
      <c r="C7" s="5" t="s">
        <v>206</v>
      </c>
      <c r="D7" s="6">
        <v>10.1</v>
      </c>
      <c r="E7" s="5" t="s">
        <v>203</v>
      </c>
      <c r="F7" s="7"/>
      <c r="G7" s="15" t="s">
        <v>207</v>
      </c>
    </row>
    <row r="8" spans="1:7" ht="9.75" customHeight="1" x14ac:dyDescent="0.2">
      <c r="A8" s="5" t="s">
        <v>37</v>
      </c>
      <c r="B8" s="16" t="s">
        <v>200</v>
      </c>
      <c r="C8" s="5" t="s">
        <v>201</v>
      </c>
      <c r="D8" s="6">
        <v>10.1</v>
      </c>
      <c r="E8" s="5" t="s">
        <v>156</v>
      </c>
      <c r="F8" s="7"/>
      <c r="G8" s="15" t="s">
        <v>202</v>
      </c>
    </row>
    <row r="9" spans="1:7" ht="9.75" customHeight="1" x14ac:dyDescent="0.2">
      <c r="A9" s="5" t="s">
        <v>111</v>
      </c>
      <c r="B9" s="16" t="s">
        <v>197</v>
      </c>
      <c r="C9" s="5" t="s">
        <v>198</v>
      </c>
      <c r="D9" s="6">
        <v>10.1</v>
      </c>
      <c r="E9" s="5" t="s">
        <v>118</v>
      </c>
      <c r="F9" s="7"/>
      <c r="G9" s="15" t="s">
        <v>199</v>
      </c>
    </row>
    <row r="10" spans="1:7" ht="9.75" customHeight="1" x14ac:dyDescent="0.2">
      <c r="A10" s="5" t="s">
        <v>111</v>
      </c>
      <c r="B10" s="16" t="s">
        <v>194</v>
      </c>
      <c r="C10" s="5" t="s">
        <v>195</v>
      </c>
      <c r="D10" s="6">
        <v>10.1</v>
      </c>
      <c r="E10" s="5" t="s">
        <v>118</v>
      </c>
      <c r="F10" s="7"/>
      <c r="G10" s="15" t="s">
        <v>196</v>
      </c>
    </row>
    <row r="11" spans="1:7" ht="9.75" customHeight="1" x14ac:dyDescent="0.2">
      <c r="A11" s="5" t="s">
        <v>111</v>
      </c>
      <c r="B11" s="16" t="s">
        <v>191</v>
      </c>
      <c r="C11" s="5" t="s">
        <v>192</v>
      </c>
      <c r="D11" s="6">
        <v>10.1</v>
      </c>
      <c r="E11" s="5" t="s">
        <v>114</v>
      </c>
      <c r="F11" s="7"/>
      <c r="G11" s="15" t="s">
        <v>193</v>
      </c>
    </row>
    <row r="12" spans="1:7" ht="9.75" customHeight="1" x14ac:dyDescent="0.2">
      <c r="A12" s="5" t="s">
        <v>111</v>
      </c>
      <c r="B12" s="16" t="s">
        <v>189</v>
      </c>
      <c r="C12" s="5" t="s">
        <v>89</v>
      </c>
      <c r="D12" s="6">
        <v>10.1</v>
      </c>
      <c r="E12" s="5" t="s">
        <v>148</v>
      </c>
      <c r="F12" s="7"/>
      <c r="G12" s="15" t="s">
        <v>190</v>
      </c>
    </row>
    <row r="13" spans="1:7" ht="9.75" customHeight="1" x14ac:dyDescent="0.2">
      <c r="A13" s="5" t="s">
        <v>111</v>
      </c>
      <c r="B13" s="16" t="s">
        <v>187</v>
      </c>
      <c r="C13" s="5" t="s">
        <v>147</v>
      </c>
      <c r="D13" s="6">
        <v>10.1</v>
      </c>
      <c r="E13" s="5" t="s">
        <v>148</v>
      </c>
      <c r="F13" s="7"/>
      <c r="G13" s="15" t="s">
        <v>188</v>
      </c>
    </row>
    <row r="14" spans="1:7" ht="9.75" customHeight="1" x14ac:dyDescent="0.2">
      <c r="A14" s="5" t="s">
        <v>111</v>
      </c>
      <c r="B14" s="16" t="s">
        <v>185</v>
      </c>
      <c r="C14" s="5" t="s">
        <v>86</v>
      </c>
      <c r="D14" s="6">
        <v>10.1</v>
      </c>
      <c r="E14" s="5" t="s">
        <v>148</v>
      </c>
      <c r="F14" s="7"/>
      <c r="G14" s="15" t="s">
        <v>186</v>
      </c>
    </row>
    <row r="15" spans="1:7" ht="9.75" customHeight="1" x14ac:dyDescent="0.2">
      <c r="A15" s="5" t="s">
        <v>111</v>
      </c>
      <c r="B15" s="16" t="s">
        <v>182</v>
      </c>
      <c r="C15" s="5" t="s">
        <v>91</v>
      </c>
      <c r="D15" s="6">
        <v>10.1</v>
      </c>
      <c r="E15" s="5" t="s">
        <v>183</v>
      </c>
      <c r="F15" s="7"/>
      <c r="G15" s="15" t="s">
        <v>184</v>
      </c>
    </row>
    <row r="16" spans="1:7" ht="9.75" customHeight="1" x14ac:dyDescent="0.2">
      <c r="A16" s="5" t="s">
        <v>111</v>
      </c>
      <c r="B16" s="16" t="s">
        <v>180</v>
      </c>
      <c r="C16" s="5" t="s">
        <v>94</v>
      </c>
      <c r="D16" s="6">
        <v>10.1</v>
      </c>
      <c r="E16" s="5" t="s">
        <v>148</v>
      </c>
      <c r="F16" s="7"/>
      <c r="G16" s="15" t="s">
        <v>181</v>
      </c>
    </row>
    <row r="17" spans="1:7" ht="9.75" customHeight="1" x14ac:dyDescent="0.2">
      <c r="A17" s="5" t="s">
        <v>37</v>
      </c>
      <c r="B17" s="16" t="s">
        <v>177</v>
      </c>
      <c r="C17" s="5" t="s">
        <v>178</v>
      </c>
      <c r="D17" s="6">
        <v>10.1</v>
      </c>
      <c r="E17" s="5" t="s">
        <v>45</v>
      </c>
      <c r="F17" s="7"/>
      <c r="G17" s="15" t="s">
        <v>179</v>
      </c>
    </row>
    <row r="18" spans="1:7" ht="9.75" customHeight="1" x14ac:dyDescent="0.2">
      <c r="A18" s="5" t="s">
        <v>37</v>
      </c>
      <c r="B18" s="16" t="s">
        <v>174</v>
      </c>
      <c r="C18" s="5" t="s">
        <v>175</v>
      </c>
      <c r="D18" s="6">
        <v>10.1</v>
      </c>
      <c r="E18" s="5" t="s">
        <v>156</v>
      </c>
      <c r="F18" s="7"/>
      <c r="G18" s="15" t="s">
        <v>176</v>
      </c>
    </row>
    <row r="19" spans="1:7" ht="9.75" customHeight="1" x14ac:dyDescent="0.2">
      <c r="A19" s="5" t="s">
        <v>37</v>
      </c>
      <c r="B19" s="17" t="s">
        <v>172</v>
      </c>
      <c r="C19" s="18" t="s">
        <v>39</v>
      </c>
      <c r="D19" s="10">
        <v>10.1</v>
      </c>
      <c r="E19" s="5" t="s">
        <v>40</v>
      </c>
      <c r="F19" s="11"/>
      <c r="G19" s="15" t="s">
        <v>173</v>
      </c>
    </row>
    <row r="20" spans="1:7" ht="9.75" customHeight="1" x14ac:dyDescent="0.2">
      <c r="A20" s="5" t="s">
        <v>37</v>
      </c>
      <c r="B20" s="16" t="s">
        <v>168</v>
      </c>
      <c r="C20" s="5" t="s">
        <v>169</v>
      </c>
      <c r="D20" s="6">
        <v>10.1</v>
      </c>
      <c r="E20" s="5" t="s">
        <v>170</v>
      </c>
      <c r="F20" s="7"/>
      <c r="G20" s="15" t="s">
        <v>171</v>
      </c>
    </row>
    <row r="21" spans="1:7" ht="9.75" customHeight="1" x14ac:dyDescent="0.2">
      <c r="A21" s="5" t="s">
        <v>37</v>
      </c>
      <c r="B21" s="16" t="s">
        <v>165</v>
      </c>
      <c r="C21" s="5" t="s">
        <v>166</v>
      </c>
      <c r="D21" s="6">
        <v>10.1</v>
      </c>
      <c r="E21" s="5" t="s">
        <v>40</v>
      </c>
      <c r="F21" s="7"/>
      <c r="G21" s="15" t="s">
        <v>167</v>
      </c>
    </row>
    <row r="22" spans="1:7" ht="9.75" customHeight="1" x14ac:dyDescent="0.2">
      <c r="A22" s="5" t="s">
        <v>37</v>
      </c>
      <c r="B22" s="16" t="s">
        <v>163</v>
      </c>
      <c r="C22" s="5" t="s">
        <v>52</v>
      </c>
      <c r="D22" s="6">
        <v>10.1</v>
      </c>
      <c r="E22" s="5" t="s">
        <v>40</v>
      </c>
      <c r="F22" s="7"/>
      <c r="G22" s="15" t="s">
        <v>164</v>
      </c>
    </row>
    <row r="23" spans="1:7" ht="9.75" customHeight="1" x14ac:dyDescent="0.2">
      <c r="A23" s="5" t="s">
        <v>37</v>
      </c>
      <c r="B23" s="16" t="s">
        <v>161</v>
      </c>
      <c r="C23" s="5" t="s">
        <v>54</v>
      </c>
      <c r="D23" s="6">
        <v>10.1</v>
      </c>
      <c r="E23" s="5" t="s">
        <v>40</v>
      </c>
      <c r="F23" s="7"/>
      <c r="G23" s="15" t="s">
        <v>162</v>
      </c>
    </row>
    <row r="24" spans="1:7" ht="9.75" customHeight="1" x14ac:dyDescent="0.2">
      <c r="A24" s="5" t="s">
        <v>37</v>
      </c>
      <c r="B24" s="16" t="s">
        <v>158</v>
      </c>
      <c r="C24" s="5" t="s">
        <v>159</v>
      </c>
      <c r="D24" s="6">
        <v>10.1</v>
      </c>
      <c r="E24" s="5" t="s">
        <v>45</v>
      </c>
      <c r="F24" s="7"/>
      <c r="G24" s="15" t="s">
        <v>160</v>
      </c>
    </row>
    <row r="25" spans="1:7" ht="9.75" customHeight="1" x14ac:dyDescent="0.2">
      <c r="A25" s="5" t="s">
        <v>37</v>
      </c>
      <c r="B25" s="16" t="s">
        <v>154</v>
      </c>
      <c r="C25" s="5" t="s">
        <v>155</v>
      </c>
      <c r="D25" s="6">
        <v>10.1</v>
      </c>
      <c r="E25" s="5" t="s">
        <v>156</v>
      </c>
      <c r="F25" s="7"/>
      <c r="G25" s="15" t="s">
        <v>157</v>
      </c>
    </row>
    <row r="26" spans="1:7" ht="9.75" customHeight="1" x14ac:dyDescent="0.2">
      <c r="A26" s="5" t="s">
        <v>37</v>
      </c>
      <c r="B26" s="16" t="s">
        <v>152</v>
      </c>
      <c r="C26" s="5" t="s">
        <v>63</v>
      </c>
      <c r="D26" s="6">
        <v>10.1</v>
      </c>
      <c r="E26" s="5" t="s">
        <v>40</v>
      </c>
      <c r="F26" s="7"/>
      <c r="G26" s="15" t="s">
        <v>153</v>
      </c>
    </row>
    <row r="27" spans="1:7" ht="9.75" customHeight="1" x14ac:dyDescent="0.2">
      <c r="A27" s="5" t="s">
        <v>37</v>
      </c>
      <c r="B27" s="16" t="s">
        <v>150</v>
      </c>
      <c r="C27" s="5" t="s">
        <v>66</v>
      </c>
      <c r="D27" s="6">
        <v>10.1</v>
      </c>
      <c r="E27" s="5" t="s">
        <v>40</v>
      </c>
      <c r="F27" s="7"/>
      <c r="G27" s="15" t="s">
        <v>151</v>
      </c>
    </row>
    <row r="28" spans="1:7" ht="9.75" customHeight="1" x14ac:dyDescent="0.2">
      <c r="A28" s="5" t="s">
        <v>111</v>
      </c>
      <c r="B28" s="16" t="s">
        <v>146</v>
      </c>
      <c r="C28" s="5" t="s">
        <v>147</v>
      </c>
      <c r="D28" s="6">
        <v>10.1</v>
      </c>
      <c r="E28" s="5" t="s">
        <v>148</v>
      </c>
      <c r="F28" s="7"/>
      <c r="G28" s="15" t="s">
        <v>149</v>
      </c>
    </row>
    <row r="29" spans="1:7" ht="9.75" customHeight="1" x14ac:dyDescent="0.2">
      <c r="A29" s="5" t="s">
        <v>12</v>
      </c>
      <c r="B29" s="16" t="s">
        <v>143</v>
      </c>
      <c r="C29" s="5" t="s">
        <v>14</v>
      </c>
      <c r="D29" s="6">
        <v>10.1</v>
      </c>
      <c r="E29" s="5" t="s">
        <v>144</v>
      </c>
      <c r="F29" s="7"/>
      <c r="G29" s="15" t="s">
        <v>145</v>
      </c>
    </row>
    <row r="30" spans="1:7" ht="9.75" customHeight="1" x14ac:dyDescent="0.2">
      <c r="A30" s="5" t="s">
        <v>128</v>
      </c>
      <c r="B30" s="16" t="s">
        <v>139</v>
      </c>
      <c r="C30" s="5" t="s">
        <v>140</v>
      </c>
      <c r="D30" s="6">
        <v>10.1</v>
      </c>
      <c r="E30" s="5" t="s">
        <v>141</v>
      </c>
      <c r="F30" s="7"/>
      <c r="G30" s="15" t="s">
        <v>142</v>
      </c>
    </row>
    <row r="31" spans="1:7" ht="9.75" customHeight="1" x14ac:dyDescent="0.2">
      <c r="A31" s="5" t="s">
        <v>128</v>
      </c>
      <c r="B31" s="16" t="s">
        <v>136</v>
      </c>
      <c r="C31" s="5" t="s">
        <v>137</v>
      </c>
      <c r="D31" s="6">
        <v>10.1</v>
      </c>
      <c r="E31" s="5" t="s">
        <v>131</v>
      </c>
      <c r="F31" s="7"/>
      <c r="G31" s="15" t="s">
        <v>138</v>
      </c>
    </row>
    <row r="32" spans="1:7" ht="9.75" customHeight="1" x14ac:dyDescent="0.2">
      <c r="A32" s="5" t="s">
        <v>128</v>
      </c>
      <c r="B32" s="16" t="s">
        <v>133</v>
      </c>
      <c r="C32" s="5" t="s">
        <v>134</v>
      </c>
      <c r="D32" s="6">
        <v>10.1</v>
      </c>
      <c r="E32" s="5" t="s">
        <v>131</v>
      </c>
      <c r="F32" s="7"/>
      <c r="G32" s="15" t="s">
        <v>135</v>
      </c>
    </row>
    <row r="33" spans="1:26" ht="9.75" customHeight="1" x14ac:dyDescent="0.2">
      <c r="A33" s="5" t="s">
        <v>128</v>
      </c>
      <c r="B33" s="16" t="s">
        <v>129</v>
      </c>
      <c r="C33" s="5" t="s">
        <v>130</v>
      </c>
      <c r="D33" s="6">
        <v>10.1</v>
      </c>
      <c r="E33" s="5" t="s">
        <v>131</v>
      </c>
      <c r="F33" s="7"/>
      <c r="G33" s="15" t="s">
        <v>132</v>
      </c>
    </row>
    <row r="34" spans="1:26" ht="9.75" customHeight="1" x14ac:dyDescent="0.2">
      <c r="A34" s="5" t="s">
        <v>127</v>
      </c>
      <c r="B34" s="16" t="s">
        <v>105</v>
      </c>
      <c r="C34" s="5" t="s">
        <v>106</v>
      </c>
      <c r="D34" s="6">
        <v>10.1</v>
      </c>
      <c r="E34" s="5" t="s">
        <v>107</v>
      </c>
      <c r="F34" s="7"/>
      <c r="G34" s="15" t="s">
        <v>110</v>
      </c>
    </row>
    <row r="35" spans="1:26" ht="9.75" customHeight="1" x14ac:dyDescent="0.2">
      <c r="A35" s="5" t="s">
        <v>125</v>
      </c>
      <c r="B35" s="16" t="s">
        <v>108</v>
      </c>
      <c r="C35" s="5" t="s">
        <v>100</v>
      </c>
      <c r="D35" s="6">
        <v>10.1</v>
      </c>
      <c r="E35" s="5" t="s">
        <v>109</v>
      </c>
      <c r="F35" s="7"/>
      <c r="G35" s="15" t="s">
        <v>126</v>
      </c>
    </row>
    <row r="36" spans="1:26" ht="9.75" customHeight="1" x14ac:dyDescent="0.2">
      <c r="A36" s="5" t="s">
        <v>7</v>
      </c>
      <c r="B36" s="16" t="s">
        <v>104</v>
      </c>
      <c r="C36" s="5" t="s">
        <v>123</v>
      </c>
      <c r="D36" s="6">
        <v>10.1</v>
      </c>
      <c r="E36" s="5" t="s">
        <v>10</v>
      </c>
      <c r="F36" s="7"/>
      <c r="G36" s="15" t="s">
        <v>124</v>
      </c>
    </row>
    <row r="37" spans="1:26" ht="9.75" customHeight="1" x14ac:dyDescent="0.2">
      <c r="A37" s="5" t="s">
        <v>7</v>
      </c>
      <c r="B37" s="16" t="s">
        <v>8</v>
      </c>
      <c r="C37" s="5" t="s">
        <v>9</v>
      </c>
      <c r="D37" s="6">
        <v>10.1</v>
      </c>
      <c r="E37" s="5" t="s">
        <v>10</v>
      </c>
      <c r="F37" s="7" t="s">
        <v>11</v>
      </c>
      <c r="G37" s="15" t="str">
        <f>HYPERLINK("https://drive.google.com/file/d/16ZPhfio5JcHElLmSS64K_qk3qXiXc0xw/view?usp=sharing","2279 PAX A910-CVW")</f>
        <v>2279 PAX A910-CVW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9.75" customHeight="1" x14ac:dyDescent="0.2">
      <c r="A38" s="5" t="s">
        <v>12</v>
      </c>
      <c r="B38" s="16" t="s">
        <v>13</v>
      </c>
      <c r="C38" s="5" t="s">
        <v>14</v>
      </c>
      <c r="D38" s="6">
        <v>10.1</v>
      </c>
      <c r="E38" s="8" t="s">
        <v>15</v>
      </c>
      <c r="F38" s="7" t="s">
        <v>11</v>
      </c>
      <c r="G38" s="15" t="str">
        <f>HYPERLINK("https://drive.google.com/file/d/1_WJah94iXwu4qr3hcDyFngE3BmpeB6Ud/view?usp=sharing","2278 VALINA")</f>
        <v>2278 VALINA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9.75" customHeight="1" x14ac:dyDescent="0.2">
      <c r="A39" s="5" t="s">
        <v>12</v>
      </c>
      <c r="B39" s="16" t="s">
        <v>16</v>
      </c>
      <c r="C39" s="5" t="s">
        <v>17</v>
      </c>
      <c r="D39" s="6">
        <v>10.1</v>
      </c>
      <c r="E39" s="8" t="s">
        <v>18</v>
      </c>
      <c r="F39" s="7" t="s">
        <v>11</v>
      </c>
      <c r="G39" s="15" t="str">
        <f>HYPERLINK("https://drive.google.com/file/d/1ui_nu3CD_o7y7ZlnfVAmPQIu4dzI2iN1/view?usp=sharing","2277 Yoneo")</f>
        <v>2277 Yoneo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9.75" customHeight="1" x14ac:dyDescent="0.2">
      <c r="A40" s="5" t="s">
        <v>12</v>
      </c>
      <c r="B40" s="16" t="s">
        <v>19</v>
      </c>
      <c r="C40" s="5" t="s">
        <v>20</v>
      </c>
      <c r="D40" s="6">
        <v>10.1</v>
      </c>
      <c r="E40" s="8" t="s">
        <v>21</v>
      </c>
      <c r="F40" s="7" t="s">
        <v>11</v>
      </c>
      <c r="G40" s="15" t="str">
        <f>HYPERLINK("https://drive.google.com/file/d/1yo5WXV_lMms-9O0ahDYux65vTQG80ZvB/view?usp=sharing","2276 YOMOVA Desktop")</f>
        <v>2276 YOMOVA Desktop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9.75" customHeight="1" x14ac:dyDescent="0.2">
      <c r="A41" s="5" t="s">
        <v>12</v>
      </c>
      <c r="B41" s="16" t="s">
        <v>22</v>
      </c>
      <c r="C41" s="5" t="s">
        <v>23</v>
      </c>
      <c r="D41" s="6">
        <v>10.1</v>
      </c>
      <c r="E41" s="8" t="s">
        <v>21</v>
      </c>
      <c r="F41" s="7" t="s">
        <v>11</v>
      </c>
      <c r="G41" s="15" t="str">
        <f>HYPERLINK("https://drive.google.com/file/d/17Gyz9YA6kmnykmkztI80SXbZgUzi_j9S/view?usp=sharing","2275 Yoximo")</f>
        <v>2275 Yoximo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9.75" customHeight="1" x14ac:dyDescent="0.2">
      <c r="A42" s="5" t="s">
        <v>12</v>
      </c>
      <c r="B42" s="16" t="s">
        <v>24</v>
      </c>
      <c r="C42" s="5" t="s">
        <v>25</v>
      </c>
      <c r="D42" s="6">
        <v>10.1</v>
      </c>
      <c r="E42" s="8" t="s">
        <v>21</v>
      </c>
      <c r="F42" s="7" t="s">
        <v>11</v>
      </c>
      <c r="G42" s="15" t="str">
        <f>HYPERLINK("https://drive.google.com/file/d/1VUZvyYH9Nkw9I2aiMl7LAKXgBYRL5eW1/view?usp=sharing","2274 Yomani XR/ML")</f>
        <v>2274 Yomani XR/ML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9.75" customHeight="1" x14ac:dyDescent="0.2">
      <c r="A43" s="5" t="s">
        <v>12</v>
      </c>
      <c r="B43" s="16" t="s">
        <v>26</v>
      </c>
      <c r="C43" s="5" t="s">
        <v>27</v>
      </c>
      <c r="D43" s="6">
        <v>10.1</v>
      </c>
      <c r="E43" s="9" t="s">
        <v>28</v>
      </c>
      <c r="F43" s="7">
        <v>44561</v>
      </c>
      <c r="G43" s="15" t="str">
        <f>HYPERLINK("https://drive.google.com/file/d/13pYBJbzVdlp5mvIG356bROhqrll9V_Vl/view?usp=sharing","2273 YUMI")</f>
        <v>2273 YUMI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9.75" customHeight="1" x14ac:dyDescent="0.2">
      <c r="A44" s="5" t="s">
        <v>111</v>
      </c>
      <c r="B44" s="16" t="s">
        <v>120</v>
      </c>
      <c r="C44" s="5" t="s">
        <v>121</v>
      </c>
      <c r="D44" s="6">
        <v>10.1</v>
      </c>
      <c r="E44" s="5" t="s">
        <v>118</v>
      </c>
      <c r="F44" s="7"/>
      <c r="G44" s="15" t="s">
        <v>122</v>
      </c>
    </row>
    <row r="45" spans="1:26" ht="9.75" customHeight="1" x14ac:dyDescent="0.2">
      <c r="A45" s="5" t="s">
        <v>111</v>
      </c>
      <c r="B45" s="16" t="s">
        <v>116</v>
      </c>
      <c r="C45" s="5" t="s">
        <v>117</v>
      </c>
      <c r="D45" s="6">
        <v>10.1</v>
      </c>
      <c r="E45" s="5" t="s">
        <v>118</v>
      </c>
      <c r="F45" s="7"/>
      <c r="G45" s="15" t="s">
        <v>119</v>
      </c>
    </row>
    <row r="46" spans="1:26" ht="9.75" customHeight="1" x14ac:dyDescent="0.2">
      <c r="A46" s="5" t="s">
        <v>111</v>
      </c>
      <c r="B46" s="16" t="s">
        <v>112</v>
      </c>
      <c r="C46" s="5" t="s">
        <v>113</v>
      </c>
      <c r="D46" s="6">
        <v>10.1</v>
      </c>
      <c r="E46" s="5" t="s">
        <v>114</v>
      </c>
      <c r="F46" s="7"/>
      <c r="G46" s="15" t="s">
        <v>115</v>
      </c>
    </row>
    <row r="47" spans="1:26" ht="9.75" customHeight="1" x14ac:dyDescent="0.2">
      <c r="A47" s="5" t="s">
        <v>12</v>
      </c>
      <c r="B47" s="16" t="s">
        <v>29</v>
      </c>
      <c r="C47" s="5" t="s">
        <v>14</v>
      </c>
      <c r="D47" s="6">
        <v>10.1</v>
      </c>
      <c r="E47" s="8" t="s">
        <v>30</v>
      </c>
      <c r="F47" s="7" t="s">
        <v>11</v>
      </c>
      <c r="G47" s="15" t="str">
        <f>HYPERLINK("https://drive.google.com/file/d/1qdtfBJ1BiCpewRjbs7_4fKkwYYVmA64f/view?usp=sharing","2269 VALINA")</f>
        <v>2269 VALINA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9.75" customHeight="1" x14ac:dyDescent="0.2">
      <c r="A48" s="5" t="s">
        <v>12</v>
      </c>
      <c r="B48" s="16" t="s">
        <v>31</v>
      </c>
      <c r="C48" s="5" t="s">
        <v>17</v>
      </c>
      <c r="D48" s="6">
        <v>10.1</v>
      </c>
      <c r="E48" s="8" t="s">
        <v>32</v>
      </c>
      <c r="F48" s="7" t="s">
        <v>11</v>
      </c>
      <c r="G48" s="15" t="str">
        <f>HYPERLINK("https://drive.google.com/file/d/1eptIE1HZPgp6PO2i3F5WJC8dxZvHFcnN/view?usp=sharing","2268 Yoneo")</f>
        <v>2268 Yoneo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9.75" customHeight="1" x14ac:dyDescent="0.2">
      <c r="A49" s="5" t="s">
        <v>12</v>
      </c>
      <c r="B49" s="16" t="s">
        <v>33</v>
      </c>
      <c r="C49" s="5" t="s">
        <v>20</v>
      </c>
      <c r="D49" s="6">
        <v>10.1</v>
      </c>
      <c r="E49" s="8" t="s">
        <v>34</v>
      </c>
      <c r="F49" s="7" t="s">
        <v>11</v>
      </c>
      <c r="G49" s="15" t="str">
        <f>HYPERLINK("https://drive.google.com/file/d/1ATzgbQbe8GvGzarX6QtpJhJyD5Gayjdj/view?usp=sharing","2267 YOMOVA Desktop")</f>
        <v>2267 YOMOVA Desktop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9.75" customHeight="1" x14ac:dyDescent="0.2">
      <c r="A50" s="5" t="s">
        <v>12</v>
      </c>
      <c r="B50" s="16" t="s">
        <v>35</v>
      </c>
      <c r="C50" s="5" t="s">
        <v>23</v>
      </c>
      <c r="D50" s="6">
        <v>10.1</v>
      </c>
      <c r="E50" s="8" t="s">
        <v>34</v>
      </c>
      <c r="F50" s="7" t="s">
        <v>11</v>
      </c>
      <c r="G50" s="15" t="str">
        <f>HYPERLINK("https://drive.google.com/file/d/1Rs2a-G1iem44sSbtJbKEvnXAUZQeTfjI/view?usp=sharing","2266 Yoximo")</f>
        <v>2266 Yoximo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9.75" customHeight="1" x14ac:dyDescent="0.2">
      <c r="A51" s="5" t="s">
        <v>12</v>
      </c>
      <c r="B51" s="16" t="s">
        <v>36</v>
      </c>
      <c r="C51" s="5" t="s">
        <v>25</v>
      </c>
      <c r="D51" s="6">
        <v>10.1</v>
      </c>
      <c r="E51" s="8" t="s">
        <v>34</v>
      </c>
      <c r="F51" s="7" t="s">
        <v>11</v>
      </c>
      <c r="G51" s="15" t="str">
        <f>HYPERLINK("https://drive.google.com/file/d/120RdgXtl-c-KmXFIKEpRX9P27XAySFFm/view?usp=sharing","2265 Yomani XR/ML")</f>
        <v>2265 Yomani XR/ML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9.75" customHeight="1" x14ac:dyDescent="0.2">
      <c r="A52" s="5" t="s">
        <v>37</v>
      </c>
      <c r="B52" s="16" t="s">
        <v>38</v>
      </c>
      <c r="C52" s="5" t="s">
        <v>39</v>
      </c>
      <c r="D52" s="12">
        <v>10.1</v>
      </c>
      <c r="E52" s="13" t="s">
        <v>40</v>
      </c>
      <c r="F52" s="14"/>
      <c r="G52" s="15" t="str">
        <f>HYPERLINK("https://drive.google.com/file/d/1bJFaLAqDJfKYHmK9OJxvqM4v_-amkksQ/view?usp=sharing","2264_VX680")</f>
        <v>2264_VX680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9.75" customHeight="1" x14ac:dyDescent="0.2">
      <c r="A53" s="5" t="s">
        <v>37</v>
      </c>
      <c r="B53" s="16" t="s">
        <v>41</v>
      </c>
      <c r="C53" s="5" t="s">
        <v>42</v>
      </c>
      <c r="D53" s="12">
        <v>10.1</v>
      </c>
      <c r="E53" s="8" t="s">
        <v>40</v>
      </c>
      <c r="F53" s="14"/>
      <c r="G53" s="15" t="str">
        <f>HYPERLINK("https://drive.google.com/file/d/1tr7MyDn2NoBPpANb561MBSi1w0n2YxyY/view?usp=sharing","2263_VX820-a")</f>
        <v>2263_VX820-a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9.75" customHeight="1" x14ac:dyDescent="0.2">
      <c r="A54" s="5" t="s">
        <v>37</v>
      </c>
      <c r="B54" s="16" t="s">
        <v>43</v>
      </c>
      <c r="C54" s="5" t="s">
        <v>44</v>
      </c>
      <c r="D54" s="12">
        <v>10.1</v>
      </c>
      <c r="E54" s="8" t="s">
        <v>45</v>
      </c>
      <c r="F54" s="14"/>
      <c r="G54" s="15" t="str">
        <f>HYPERLINK("https://drive.google.com/file/d/18Kds4Da4WORHLNH5pkwTuVlPMGg-OZtj/view?usp=sharing","2262_VX820-u")</f>
        <v>2262_VX820-u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9.75" customHeight="1" x14ac:dyDescent="0.2">
      <c r="A55" s="5" t="s">
        <v>37</v>
      </c>
      <c r="B55" s="16" t="s">
        <v>46</v>
      </c>
      <c r="C55" s="5" t="s">
        <v>47</v>
      </c>
      <c r="D55" s="12">
        <v>10.1</v>
      </c>
      <c r="E55" s="8" t="s">
        <v>48</v>
      </c>
      <c r="F55" s="14"/>
      <c r="G55" s="15" t="str">
        <f>HYPERLINK("https://drive.google.com/file/d/1dZwuSx10XJ8gcXdptgrDb1Y4GdQbVU-B/view?usp=sharing","2261_VX520-VX820")</f>
        <v>2261_VX520-VX820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9.75" customHeight="1" x14ac:dyDescent="0.2">
      <c r="A56" s="5" t="s">
        <v>37</v>
      </c>
      <c r="B56" s="16" t="s">
        <v>49</v>
      </c>
      <c r="C56" s="5" t="s">
        <v>50</v>
      </c>
      <c r="D56" s="12">
        <v>10.1</v>
      </c>
      <c r="E56" s="8" t="s">
        <v>40</v>
      </c>
      <c r="F56" s="14"/>
      <c r="G56" s="15" t="str">
        <f>HYPERLINK("https://drive.google.com/file/d/1EMXieGmBcVln39V7I1f2FDeZCbXNSG05/view?usp=sharing","2260_VX520")</f>
        <v>2260_VX520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9.75" customHeight="1" x14ac:dyDescent="0.2">
      <c r="A57" s="5" t="s">
        <v>37</v>
      </c>
      <c r="B57" s="16" t="s">
        <v>51</v>
      </c>
      <c r="C57" s="5" t="s">
        <v>52</v>
      </c>
      <c r="D57" s="12">
        <v>10.1</v>
      </c>
      <c r="E57" s="8" t="s">
        <v>40</v>
      </c>
      <c r="F57" s="14"/>
      <c r="G57" s="15" t="str">
        <f>HYPERLINK("https://drive.google.com/file/d/1GZbdi-Ld0ELP1_YD_DSlrPYSwSCHCu8c/view?usp=sharing","2259_V400M")</f>
        <v>2259_V400M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9.75" customHeight="1" x14ac:dyDescent="0.2">
      <c r="A58" s="5" t="s">
        <v>37</v>
      </c>
      <c r="B58" s="16" t="s">
        <v>53</v>
      </c>
      <c r="C58" s="5" t="s">
        <v>54</v>
      </c>
      <c r="D58" s="12">
        <v>10.1</v>
      </c>
      <c r="E58" s="8" t="s">
        <v>40</v>
      </c>
      <c r="F58" s="14"/>
      <c r="G58" s="15" t="str">
        <f>HYPERLINK("https://drive.google.com/file/d/1kWzUS-LCrbVHPkj-g3qZ5KcVkPwkgkbH/view?usp=sharing","2258_V400C")</f>
        <v>2258_V400C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9.75" customHeight="1" x14ac:dyDescent="0.2">
      <c r="A59" s="5" t="s">
        <v>37</v>
      </c>
      <c r="B59" s="16" t="s">
        <v>55</v>
      </c>
      <c r="C59" s="5" t="s">
        <v>56</v>
      </c>
      <c r="D59" s="12">
        <v>10.1</v>
      </c>
      <c r="E59" s="8" t="s">
        <v>45</v>
      </c>
      <c r="F59" s="14"/>
      <c r="G59" s="15" t="str">
        <f>HYPERLINK("https://drive.google.com/file/d/1vsQ9Jor5kxPryxEBD3GguYxwefha49Dx/view?usp=sharing","2257_P400-u")</f>
        <v>2257_P400-u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9.75" customHeight="1" x14ac:dyDescent="0.2">
      <c r="A60" s="5" t="s">
        <v>37</v>
      </c>
      <c r="B60" s="16" t="s">
        <v>57</v>
      </c>
      <c r="C60" s="5" t="s">
        <v>58</v>
      </c>
      <c r="D60" s="12">
        <v>10.1</v>
      </c>
      <c r="E60" s="8" t="s">
        <v>40</v>
      </c>
      <c r="F60" s="14"/>
      <c r="G60" s="15" t="str">
        <f>HYPERLINK("https://drive.google.com/file/d/1PsvgSH1WmTHlgZBACsQOnnAiTg7AzAjn/view?usp=sharing","2256_P400-a")</f>
        <v>2256_P400-a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9.75" customHeight="1" x14ac:dyDescent="0.2">
      <c r="A61" s="5" t="s">
        <v>12</v>
      </c>
      <c r="B61" s="19" t="s">
        <v>59</v>
      </c>
      <c r="C61" s="20" t="s">
        <v>60</v>
      </c>
      <c r="D61" s="12">
        <v>10.1</v>
      </c>
      <c r="E61" s="8" t="s">
        <v>61</v>
      </c>
      <c r="F61" s="7" t="s">
        <v>11</v>
      </c>
      <c r="G61" s="15" t="str">
        <f>HYPERLINK("https://drive.google.com/file/d/150gOt85R3QATSKdaypM0jjhbd4rhbl7S/view?usp=sharing","2255 Yoneo")</f>
        <v>2255 Yoneo</v>
      </c>
    </row>
    <row r="62" spans="1:26" ht="9.75" customHeight="1" x14ac:dyDescent="0.2">
      <c r="A62" s="5" t="s">
        <v>37</v>
      </c>
      <c r="B62" s="16" t="s">
        <v>62</v>
      </c>
      <c r="C62" s="5" t="s">
        <v>63</v>
      </c>
      <c r="D62" s="12">
        <v>10.1</v>
      </c>
      <c r="E62" s="8" t="s">
        <v>64</v>
      </c>
      <c r="F62" s="14"/>
      <c r="G62" s="15" t="str">
        <f>HYPERLINK("https://drive.google.com/file/d/1BguFINwZ5cHCIUh4xNdqNFyeKVvKbY-5/view?usp=sharing","2254_A920")</f>
        <v>2254_A920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9.75" customHeight="1" x14ac:dyDescent="0.2">
      <c r="A63" s="5" t="s">
        <v>37</v>
      </c>
      <c r="B63" s="16" t="s">
        <v>65</v>
      </c>
      <c r="C63" s="5" t="s">
        <v>66</v>
      </c>
      <c r="D63" s="12">
        <v>10.1</v>
      </c>
      <c r="E63" s="8" t="s">
        <v>64</v>
      </c>
      <c r="F63" s="14"/>
      <c r="G63" s="15" t="str">
        <f>HYPERLINK("https://drive.google.com/file/d/1dnNjRuOTIeoYJfgvY7ybSTwAQDQC0qq9/view?usp=sharing","2252_A77")</f>
        <v>2252_A77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9.75" customHeight="1" x14ac:dyDescent="0.2">
      <c r="A64" s="5" t="s">
        <v>67</v>
      </c>
      <c r="B64" s="19" t="s">
        <v>68</v>
      </c>
      <c r="C64" s="20">
        <v>5310</v>
      </c>
      <c r="D64" s="12">
        <v>10.1</v>
      </c>
      <c r="E64" s="9" t="s">
        <v>69</v>
      </c>
      <c r="F64" s="7" t="s">
        <v>11</v>
      </c>
      <c r="G64" s="15" t="str">
        <f>HYPERLINK("https://drive.google.com/file/d/1HxPf9SJa0KIrNoULyb3wzzQL5cLxu8uB/view?usp=sharing","2249 5310")</f>
        <v>2249 5310</v>
      </c>
    </row>
    <row r="65" spans="1:26" ht="9.75" customHeight="1" x14ac:dyDescent="0.2">
      <c r="A65" s="5" t="s">
        <v>12</v>
      </c>
      <c r="B65" s="19" t="s">
        <v>70</v>
      </c>
      <c r="C65" s="20" t="s">
        <v>14</v>
      </c>
      <c r="D65" s="12">
        <v>10.1</v>
      </c>
      <c r="E65" s="9" t="s">
        <v>30</v>
      </c>
      <c r="F65" s="7" t="s">
        <v>11</v>
      </c>
      <c r="G65" s="15" t="str">
        <f>HYPERLINK("https://drive.google.com/file/d/18H0iQOqDsq1eaxRVqHt-mPZatTC3LCcm/view?usp=sharing","2248 VALINA")</f>
        <v>2248 VALINA</v>
      </c>
    </row>
    <row r="66" spans="1:26" ht="9.75" customHeight="1" x14ac:dyDescent="0.2">
      <c r="A66" s="5" t="s">
        <v>12</v>
      </c>
      <c r="B66" s="19" t="s">
        <v>71</v>
      </c>
      <c r="C66" s="20" t="s">
        <v>20</v>
      </c>
      <c r="D66" s="12">
        <v>10.1</v>
      </c>
      <c r="E66" s="9" t="s">
        <v>34</v>
      </c>
      <c r="F66" s="7" t="s">
        <v>11</v>
      </c>
      <c r="G66" s="15" t="str">
        <f>HYPERLINK("https://drive.google.com/file/d/1kdCxJyyrqa1KG7XtnBOWGJLiZpepKUZd/view?usp=sharing","2247 YOMOVA Desktop")</f>
        <v>2247 YOMOVA Desktop</v>
      </c>
    </row>
    <row r="67" spans="1:26" ht="9.75" customHeight="1" x14ac:dyDescent="0.2">
      <c r="A67" s="5" t="s">
        <v>12</v>
      </c>
      <c r="B67" s="19" t="s">
        <v>72</v>
      </c>
      <c r="C67" s="20" t="s">
        <v>23</v>
      </c>
      <c r="D67" s="12">
        <v>10.1</v>
      </c>
      <c r="E67" s="9" t="s">
        <v>34</v>
      </c>
      <c r="F67" s="7" t="s">
        <v>11</v>
      </c>
      <c r="G67" s="15" t="str">
        <f>HYPERLINK("https://drive.google.com/file/d/1SFXa5wq1PjYQ9oZbzuvAuQjNzWeIkgjN/view?usp=sharing","2246 Yoximo")</f>
        <v>2246 Yoximo</v>
      </c>
    </row>
    <row r="68" spans="1:26" ht="9.75" customHeight="1" x14ac:dyDescent="0.2">
      <c r="A68" s="5" t="s">
        <v>12</v>
      </c>
      <c r="B68" s="19" t="s">
        <v>73</v>
      </c>
      <c r="C68" s="20" t="s">
        <v>25</v>
      </c>
      <c r="D68" s="12">
        <v>10.1</v>
      </c>
      <c r="E68" s="9" t="s">
        <v>34</v>
      </c>
      <c r="F68" s="7" t="s">
        <v>11</v>
      </c>
      <c r="G68" s="15" t="str">
        <f>HYPERLINK("https://drive.google.com/file/d/1l5Yq5wyDIj2HXrT8CrrAqRUeKTocQqwR/view?usp=sharing","2245 Yomani XR/ML")</f>
        <v>2245 Yomani XR/ML</v>
      </c>
    </row>
    <row r="69" spans="1:26" ht="9.75" customHeight="1" x14ac:dyDescent="0.2">
      <c r="A69" s="5" t="s">
        <v>12</v>
      </c>
      <c r="B69" s="19" t="s">
        <v>74</v>
      </c>
      <c r="C69" s="20" t="s">
        <v>17</v>
      </c>
      <c r="D69" s="12">
        <v>10.1</v>
      </c>
      <c r="E69" s="9" t="s">
        <v>32</v>
      </c>
      <c r="F69" s="7" t="s">
        <v>11</v>
      </c>
      <c r="G69" s="15" t="str">
        <f>HYPERLINK("https://drive.google.com/file/d/1nDmI3gPyvr6L_jyGxYARNvV_izKX_nGP/view?usp=sharing","2244 Yoneo")</f>
        <v>2244 Yoneo</v>
      </c>
    </row>
    <row r="70" spans="1:26" ht="9.75" customHeight="1" x14ac:dyDescent="0.2">
      <c r="A70" s="5" t="s">
        <v>67</v>
      </c>
      <c r="B70" s="19" t="s">
        <v>76</v>
      </c>
      <c r="C70" s="20" t="s">
        <v>77</v>
      </c>
      <c r="D70" s="12">
        <v>10.1</v>
      </c>
      <c r="E70" s="9" t="s">
        <v>78</v>
      </c>
      <c r="F70" s="7" t="s">
        <v>11</v>
      </c>
      <c r="G70" s="15" t="str">
        <f>HYPERLINK("https://drive.google.com/file/d/1Xyyg0N6GZIq_9ljigXjz6Z0uMtCyGXbL/view?usp=sharing","2241 NEW9220")</f>
        <v>2241 NEW9220</v>
      </c>
    </row>
    <row r="71" spans="1:26" ht="9.75" customHeight="1" x14ac:dyDescent="0.2">
      <c r="A71" s="5" t="s">
        <v>12</v>
      </c>
      <c r="B71" s="19" t="s">
        <v>79</v>
      </c>
      <c r="C71" s="20" t="s">
        <v>20</v>
      </c>
      <c r="D71" s="12">
        <v>10.1</v>
      </c>
      <c r="E71" s="9" t="s">
        <v>34</v>
      </c>
      <c r="F71" s="7" t="s">
        <v>11</v>
      </c>
      <c r="G71" s="15" t="str">
        <f>HYPERLINK("https://drive.google.com/file/d/1zrInFixW3_4F70ZELBGXnfDQHZz2-AoE/view?usp=sharing","2240 YOMOVA Desktop")</f>
        <v>2240 YOMOVA Desktop</v>
      </c>
    </row>
    <row r="72" spans="1:26" ht="9.75" customHeight="1" x14ac:dyDescent="0.2">
      <c r="A72" s="5" t="s">
        <v>12</v>
      </c>
      <c r="B72" s="19" t="s">
        <v>80</v>
      </c>
      <c r="C72" s="20" t="s">
        <v>23</v>
      </c>
      <c r="D72" s="12">
        <v>10.1</v>
      </c>
      <c r="E72" s="9" t="s">
        <v>34</v>
      </c>
      <c r="F72" s="7" t="s">
        <v>11</v>
      </c>
      <c r="G72" s="15" t="str">
        <f>HYPERLINK("https://drive.google.com/file/d/1vS9AtyjX7Bbn8hdWkqlenIvuSutyrmpj/view?usp=sharing","2239 Yoximo")</f>
        <v>2239 Yoximo</v>
      </c>
    </row>
    <row r="73" spans="1:26" ht="9.75" customHeight="1" x14ac:dyDescent="0.2">
      <c r="A73" s="5" t="s">
        <v>12</v>
      </c>
      <c r="B73" s="19" t="s">
        <v>81</v>
      </c>
      <c r="C73" s="20" t="s">
        <v>25</v>
      </c>
      <c r="D73" s="12">
        <v>10.1</v>
      </c>
      <c r="E73" s="9" t="s">
        <v>34</v>
      </c>
      <c r="F73" s="7" t="s">
        <v>11</v>
      </c>
      <c r="G73" s="15" t="str">
        <f>HYPERLINK("https://drive.google.com/file/d/1ABBwJQLFt2jPb-FmXG_ijyapCUW73bBe/view?usp=sharing","2238 Yomani XR/ML")</f>
        <v>2238 Yomani XR/ML</v>
      </c>
    </row>
    <row r="74" spans="1:26" ht="9.75" customHeight="1" x14ac:dyDescent="0.2">
      <c r="A74" s="5" t="s">
        <v>12</v>
      </c>
      <c r="B74" s="19" t="s">
        <v>82</v>
      </c>
      <c r="C74" s="20" t="s">
        <v>17</v>
      </c>
      <c r="D74" s="12">
        <v>10.1</v>
      </c>
      <c r="E74" s="9" t="s">
        <v>32</v>
      </c>
      <c r="F74" s="7" t="s">
        <v>11</v>
      </c>
      <c r="G74" s="15" t="str">
        <f>HYPERLINK("https://drive.google.com/file/d/1cZtgK54lVECM6bZOOgubuMwWYhQ31x6P/view?usp=sharing","2237 Yoneo")</f>
        <v>2237 Yoneo</v>
      </c>
    </row>
    <row r="75" spans="1:26" ht="9.75" customHeight="1" x14ac:dyDescent="0.2">
      <c r="A75" s="5" t="s">
        <v>12</v>
      </c>
      <c r="B75" s="16" t="s">
        <v>83</v>
      </c>
      <c r="C75" s="5" t="s">
        <v>84</v>
      </c>
      <c r="D75" s="6">
        <v>10.1</v>
      </c>
      <c r="E75" s="9" t="s">
        <v>28</v>
      </c>
      <c r="F75" s="7" t="s">
        <v>11</v>
      </c>
      <c r="G75" s="15" t="str">
        <f>HYPERLINK("https://drive.google.com/file/d/1fym2deqKNSvm_cT4ThkIEgaxo2ZNI5O1/view?usp=sharing","2235 YUMI")</f>
        <v>2235 YUMI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9.75" customHeight="1" x14ac:dyDescent="0.2">
      <c r="A76" s="5" t="s">
        <v>75</v>
      </c>
      <c r="B76" s="19" t="s">
        <v>85</v>
      </c>
      <c r="C76" s="20" t="s">
        <v>86</v>
      </c>
      <c r="D76" s="12">
        <v>10.1</v>
      </c>
      <c r="E76" s="9" t="s">
        <v>87</v>
      </c>
      <c r="F76" s="7"/>
      <c r="G76" s="15" t="str">
        <f>HYPERLINK("https://drive.google.com/file/d/1RueKtMWelOL5iox9H9JXhH3Fw1LMgzIW/view?usp=sharing","2234 Ingeni_Link2500")</f>
        <v>2234 Ingeni_Link2500</v>
      </c>
    </row>
    <row r="77" spans="1:26" ht="9.75" customHeight="1" x14ac:dyDescent="0.2">
      <c r="A77" s="5" t="s">
        <v>75</v>
      </c>
      <c r="B77" s="19" t="s">
        <v>88</v>
      </c>
      <c r="C77" s="20" t="s">
        <v>89</v>
      </c>
      <c r="D77" s="12">
        <v>10.1</v>
      </c>
      <c r="E77" s="9" t="s">
        <v>87</v>
      </c>
      <c r="F77" s="7"/>
      <c r="G77" s="15" t="str">
        <f>HYPERLINK("https://drive.google.com/file/d/1U_w69S5JblPA1PS34RtR2l1QRygHVj3g/view?usp=sharing","2233 Ingeni_Move5000")</f>
        <v>2233 Ingeni_Move5000</v>
      </c>
    </row>
    <row r="78" spans="1:26" ht="9.75" customHeight="1" x14ac:dyDescent="0.2">
      <c r="A78" s="5" t="s">
        <v>75</v>
      </c>
      <c r="B78" s="19" t="s">
        <v>90</v>
      </c>
      <c r="C78" s="20" t="s">
        <v>91</v>
      </c>
      <c r="D78" s="12">
        <v>10.1</v>
      </c>
      <c r="E78" s="9" t="s">
        <v>92</v>
      </c>
      <c r="F78" s="7"/>
      <c r="G78" s="15" t="str">
        <f>HYPERLINK("https://drive.google.com/file/d/1OtXw3CwU8HEyfGkCOWAcwUrhBEtA26_x/view?usp=sharing","2232 Ingeni_Lane5000")</f>
        <v>2232 Ingeni_Lane5000</v>
      </c>
    </row>
    <row r="79" spans="1:26" ht="9.75" customHeight="1" x14ac:dyDescent="0.2">
      <c r="A79" s="5" t="s">
        <v>75</v>
      </c>
      <c r="B79" s="19" t="s">
        <v>93</v>
      </c>
      <c r="C79" s="20" t="s">
        <v>94</v>
      </c>
      <c r="D79" s="12">
        <v>10.1</v>
      </c>
      <c r="E79" s="9" t="s">
        <v>87</v>
      </c>
      <c r="F79" s="7"/>
      <c r="G79" s="15" t="str">
        <f>HYPERLINK("https://drive.google.com/file/d/1AAPBwayttYYGNcbOr7484ynM2zmD_nOU/view?usp=sharing","2231 Ingeni_Desk5000")</f>
        <v>2231 Ingeni_Desk5000</v>
      </c>
    </row>
    <row r="80" spans="1:26" ht="9.75" customHeight="1" x14ac:dyDescent="0.2">
      <c r="A80" s="5" t="s">
        <v>12</v>
      </c>
      <c r="B80" s="19" t="s">
        <v>95</v>
      </c>
      <c r="C80" s="20" t="s">
        <v>14</v>
      </c>
      <c r="D80" s="12">
        <v>10.1</v>
      </c>
      <c r="E80" s="9" t="s">
        <v>30</v>
      </c>
      <c r="F80" s="7" t="s">
        <v>11</v>
      </c>
      <c r="G80" s="15" t="str">
        <f>HYPERLINK("https://drive.google.com/file/d/143Oz1-X0VLnl6lsdjiWd3d8_C1ZfA7O3/view?usp=sharing","2229 VALINA")</f>
        <v>2229 VALINA</v>
      </c>
    </row>
    <row r="81" spans="1:7" ht="9.75" customHeight="1" x14ac:dyDescent="0.2">
      <c r="A81" s="5" t="s">
        <v>12</v>
      </c>
      <c r="B81" s="19" t="s">
        <v>96</v>
      </c>
      <c r="C81" s="20" t="s">
        <v>20</v>
      </c>
      <c r="D81" s="12">
        <v>10.1</v>
      </c>
      <c r="E81" s="9" t="s">
        <v>34</v>
      </c>
      <c r="F81" s="7" t="s">
        <v>11</v>
      </c>
      <c r="G81" s="15" t="str">
        <f>HYPERLINK("https://drive.google.com/file/d/1mOVXfnAZwgirz3myVMVrz2ya5iVmUmK6/view?usp=sharing","2228 YOMOVA Desktop")</f>
        <v>2228 YOMOVA Desktop</v>
      </c>
    </row>
    <row r="82" spans="1:7" ht="9.75" customHeight="1" x14ac:dyDescent="0.2">
      <c r="A82" s="5" t="s">
        <v>12</v>
      </c>
      <c r="B82" s="19" t="s">
        <v>97</v>
      </c>
      <c r="C82" s="20" t="s">
        <v>23</v>
      </c>
      <c r="D82" s="12">
        <v>10.1</v>
      </c>
      <c r="E82" s="9" t="s">
        <v>98</v>
      </c>
      <c r="F82" s="7" t="s">
        <v>11</v>
      </c>
      <c r="G82" s="15" t="str">
        <f>HYPERLINK("https://drive.google.com/file/d/1SDtPyrQZjMjgGnJzpoRUG3dthRD5hfTO/view?usp=sharing","2197 Yoximo")</f>
        <v>2197 Yoximo</v>
      </c>
    </row>
    <row r="83" spans="1:7" ht="9.75" customHeight="1" x14ac:dyDescent="0.2">
      <c r="A83" s="5" t="s">
        <v>12</v>
      </c>
      <c r="B83" s="19" t="s">
        <v>99</v>
      </c>
      <c r="C83" s="20" t="s">
        <v>25</v>
      </c>
      <c r="D83" s="12">
        <v>10.1</v>
      </c>
      <c r="E83" s="9" t="s">
        <v>34</v>
      </c>
      <c r="F83" s="7" t="s">
        <v>11</v>
      </c>
      <c r="G83" s="15" t="str">
        <f>HYPERLINK("https://drive.google.com/file/d/1sjz18lNUyQ0IHmZ4tbx3BwiAVFXbx0TA/view?usp=sharing","2218 Yomani XR/ML")</f>
        <v>2218 Yomani XR/ML</v>
      </c>
    </row>
    <row r="84" spans="1:7" ht="9.75" customHeight="1" x14ac:dyDescent="0.2">
      <c r="A84" s="5" t="s">
        <v>67</v>
      </c>
      <c r="B84" s="19" t="s">
        <v>101</v>
      </c>
      <c r="C84" s="20" t="s">
        <v>102</v>
      </c>
      <c r="D84" s="12">
        <v>10.1</v>
      </c>
      <c r="E84" s="9" t="s">
        <v>103</v>
      </c>
      <c r="F84" s="7" t="s">
        <v>11</v>
      </c>
      <c r="G84" s="15" t="str">
        <f>HYPERLINK("https://drive.google.com/file/d/1qoMEc-bqneC5e-bMJ_OQ6qfwEPK3rMLq/view?usp=sharing","2212 NEW6210")</f>
        <v>2212 NEW6210</v>
      </c>
    </row>
    <row r="85" spans="1:7" ht="12.75" x14ac:dyDescent="0.2"/>
    <row r="86" spans="1:7" ht="12.75" x14ac:dyDescent="0.2"/>
    <row r="87" spans="1:7" ht="12.75" x14ac:dyDescent="0.2"/>
    <row r="88" spans="1:7" ht="12.75" x14ac:dyDescent="0.2"/>
    <row r="89" spans="1:7" ht="12.75" x14ac:dyDescent="0.2"/>
    <row r="90" spans="1:7" ht="12.75" x14ac:dyDescent="0.2"/>
    <row r="91" spans="1:7" ht="12.75" x14ac:dyDescent="0.2"/>
    <row r="92" spans="1:7" ht="12.75" x14ac:dyDescent="0.2"/>
    <row r="93" spans="1:7" ht="12.75" x14ac:dyDescent="0.2"/>
    <row r="94" spans="1:7" ht="12.75" x14ac:dyDescent="0.2"/>
    <row r="95" spans="1:7" ht="12.75" x14ac:dyDescent="0.2"/>
    <row r="96" spans="1:7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</sheetData>
  <autoFilter ref="A1:G52" xr:uid="{00000000-0001-0000-0000-000000000000}"/>
  <sortState xmlns:xlrd2="http://schemas.microsoft.com/office/spreadsheetml/2017/richdata2" ref="A2:Z741">
    <sortCondition descending="1" ref="B2:B741"/>
  </sortState>
  <hyperlinks>
    <hyperlink ref="G46" r:id="rId1" xr:uid="{3C5326DE-6CCE-4F75-960F-69505D7BF326}"/>
    <hyperlink ref="G45" r:id="rId2" xr:uid="{6C5ACDC8-3970-4C77-A04E-85E5E63229E9}"/>
    <hyperlink ref="G44" r:id="rId3" xr:uid="{D231EAEC-FBE9-4D5C-A300-EB1B74C559A8}"/>
    <hyperlink ref="G36" r:id="rId4" xr:uid="{6CCFE659-3D31-488D-B72F-DF079F74D3E2}"/>
    <hyperlink ref="G35" r:id="rId5" xr:uid="{EA9D01D5-CB9B-44D0-894D-0068A5798208}"/>
    <hyperlink ref="G34" r:id="rId6" xr:uid="{AB0B902A-E601-4F29-9C17-711FE6A9A7EE}"/>
    <hyperlink ref="G33" r:id="rId7" xr:uid="{DBD55DCB-99D4-4578-9B7E-B97313DBB683}"/>
    <hyperlink ref="G32" r:id="rId8" xr:uid="{0B482D2F-DBC7-4D23-900A-7317A247EF7A}"/>
    <hyperlink ref="G31" r:id="rId9" xr:uid="{09BADB7C-B81F-4252-8814-D210DBAA9D4A}"/>
    <hyperlink ref="G30" r:id="rId10" xr:uid="{439DCEE6-01BF-4387-8CA8-27B55B50C4C4}"/>
    <hyperlink ref="G29" r:id="rId11" xr:uid="{772AF2BA-6C25-40DA-A990-3A23DB4EF998}"/>
    <hyperlink ref="G28" r:id="rId12" xr:uid="{D7E1D380-8AEF-45B9-BE1A-5CC2970DB81E}"/>
    <hyperlink ref="G27" r:id="rId13" xr:uid="{B2CF9715-1269-4E17-9190-21823FD1EC07}"/>
    <hyperlink ref="G26" r:id="rId14" xr:uid="{6E645C53-A243-4B56-A01A-1BDED1EF39DE}"/>
    <hyperlink ref="G25" r:id="rId15" xr:uid="{CD5A6F62-3545-4C2D-AED9-542C4742E309}"/>
    <hyperlink ref="G24" r:id="rId16" xr:uid="{FC9CAE4E-983E-43FD-8B0B-A78BF0153CA9}"/>
    <hyperlink ref="G23" r:id="rId17" xr:uid="{E93F78A8-81A8-4E2B-8EFE-A3C22F03C746}"/>
    <hyperlink ref="G22" r:id="rId18" xr:uid="{12B777DC-588C-4AB3-8FF6-E767A2706FD8}"/>
    <hyperlink ref="G21" r:id="rId19" xr:uid="{DBF51176-4ABB-427C-8BEC-EE658DD4C07B}"/>
    <hyperlink ref="G20" r:id="rId20" xr:uid="{DB71FA47-79EF-4AC1-A062-D5D7386F687A}"/>
    <hyperlink ref="G19" r:id="rId21" xr:uid="{E7B8C665-BA8F-4801-86B2-3FA91B2B4073}"/>
    <hyperlink ref="G18" r:id="rId22" xr:uid="{312641A1-2752-4BD2-B462-7D1176A8FE9B}"/>
    <hyperlink ref="G17" r:id="rId23" xr:uid="{75E74576-A03A-457B-8E79-D4E345379FD8}"/>
    <hyperlink ref="G16" r:id="rId24" xr:uid="{54916EA5-A336-438F-8DC8-5DF5FD8E105A}"/>
    <hyperlink ref="G15" r:id="rId25" xr:uid="{C5D069F9-EDDF-49BF-AB37-AC7F5F4320C9}"/>
    <hyperlink ref="G14" r:id="rId26" xr:uid="{47EF6E57-EC2E-4D4C-8910-72C11CAD0859}"/>
    <hyperlink ref="G13" r:id="rId27" xr:uid="{97D883BE-8BA5-4829-B248-43DBD0A698F5}"/>
    <hyperlink ref="G12" r:id="rId28" xr:uid="{1B453730-0078-4C09-A31C-D4B7BBE3E031}"/>
    <hyperlink ref="G11" r:id="rId29" xr:uid="{001D8738-68FB-4AE9-98A2-9640B97517B3}"/>
    <hyperlink ref="G10" r:id="rId30" xr:uid="{CFEAA264-E4DE-433B-93A2-837A3E18B091}"/>
    <hyperlink ref="G9" r:id="rId31" xr:uid="{36602F84-B75A-48DA-8D9E-749B5EF0657E}"/>
    <hyperlink ref="G8" r:id="rId32" xr:uid="{790B8A62-B40C-475E-88D9-B1286010B7B2}"/>
    <hyperlink ref="G7" r:id="rId33" xr:uid="{867DAA5D-8153-4353-B584-C38A7AE84FE1}"/>
    <hyperlink ref="G6" r:id="rId34" xr:uid="{67C7D834-BDC8-4706-A8A9-40C41643487E}"/>
    <hyperlink ref="G5" r:id="rId35" xr:uid="{22C4841B-D17B-40F4-99EC-48E0388632C3}"/>
    <hyperlink ref="G4" r:id="rId36" xr:uid="{91AE94A8-2849-4C8A-A200-D13F5059E9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Acquiris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dcterms:created xsi:type="dcterms:W3CDTF">2021-12-23T14:59:27Z</dcterms:created>
  <dcterms:modified xsi:type="dcterms:W3CDTF">2023-05-24T11:21:15Z</dcterms:modified>
</cp:coreProperties>
</file>